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408" windowWidth="14808" windowHeight="7716"/>
  </bookViews>
  <sheets>
    <sheet name="Детали для Памятников" sheetId="5" r:id="rId1"/>
  </sheets>
  <calcPr calcId="125725"/>
</workbook>
</file>

<file path=xl/calcChain.xml><?xml version="1.0" encoding="utf-8"?>
<calcChain xmlns="http://schemas.openxmlformats.org/spreadsheetml/2006/main">
  <c r="M17" i="5"/>
  <c r="L15"/>
  <c r="M15"/>
  <c r="M14"/>
  <c r="M13"/>
  <c r="M12"/>
  <c r="M11"/>
  <c r="M8"/>
  <c r="M30" l="1"/>
  <c r="K50" l="1"/>
  <c r="J50"/>
  <c r="I50" s="1"/>
  <c r="H50"/>
  <c r="K49"/>
  <c r="L49" s="1"/>
  <c r="J49"/>
  <c r="I49" s="1"/>
  <c r="H49"/>
  <c r="K47"/>
  <c r="J47"/>
  <c r="I47" s="1"/>
  <c r="H47"/>
  <c r="K46"/>
  <c r="L46" s="1"/>
  <c r="J46"/>
  <c r="I46" s="1"/>
  <c r="H46"/>
  <c r="K44"/>
  <c r="J44"/>
  <c r="I44" s="1"/>
  <c r="H44"/>
  <c r="K43"/>
  <c r="L43" s="1"/>
  <c r="J43"/>
  <c r="I43" s="1"/>
  <c r="H43"/>
  <c r="K41"/>
  <c r="J41"/>
  <c r="I41" s="1"/>
  <c r="H41"/>
  <c r="K40"/>
  <c r="L40" s="1"/>
  <c r="J40"/>
  <c r="I40" s="1"/>
  <c r="H40"/>
  <c r="M38"/>
  <c r="J38"/>
  <c r="I38" s="1"/>
  <c r="H38"/>
  <c r="M37"/>
  <c r="J37"/>
  <c r="I37" s="1"/>
  <c r="H37"/>
  <c r="M36"/>
  <c r="J36"/>
  <c r="I36" s="1"/>
  <c r="H36"/>
  <c r="M35"/>
  <c r="J35"/>
  <c r="I35" s="1"/>
  <c r="H35"/>
  <c r="M34"/>
  <c r="J34"/>
  <c r="I34" s="1"/>
  <c r="H34"/>
  <c r="M33"/>
  <c r="J33"/>
  <c r="I33" s="1"/>
  <c r="H33"/>
  <c r="M32"/>
  <c r="J32"/>
  <c r="I32" s="1"/>
  <c r="H32"/>
  <c r="M31"/>
  <c r="J31"/>
  <c r="I31" s="1"/>
  <c r="H31"/>
  <c r="J30"/>
  <c r="I30" s="1"/>
  <c r="H30"/>
  <c r="M29"/>
  <c r="J29"/>
  <c r="I29" s="1"/>
  <c r="H29"/>
  <c r="M28"/>
  <c r="J28"/>
  <c r="I28" s="1"/>
  <c r="H28"/>
  <c r="M27"/>
  <c r="J27"/>
  <c r="I27" s="1"/>
  <c r="H27"/>
  <c r="M26"/>
  <c r="J26"/>
  <c r="I26" s="1"/>
  <c r="H26"/>
  <c r="M25"/>
  <c r="J25"/>
  <c r="I25" s="1"/>
  <c r="H25"/>
  <c r="M24"/>
  <c r="J24"/>
  <c r="I24" s="1"/>
  <c r="H24"/>
  <c r="M23"/>
  <c r="J23"/>
  <c r="I23" s="1"/>
  <c r="H23"/>
  <c r="M21"/>
  <c r="J21"/>
  <c r="I21" s="1"/>
  <c r="H21"/>
  <c r="M20"/>
  <c r="J20"/>
  <c r="I20" s="1"/>
  <c r="H20"/>
  <c r="M19"/>
  <c r="J19"/>
  <c r="I19" s="1"/>
  <c r="H19"/>
  <c r="M18"/>
  <c r="J18"/>
  <c r="I18" s="1"/>
  <c r="H18"/>
  <c r="J17"/>
  <c r="I17" s="1"/>
  <c r="H17"/>
  <c r="J15"/>
  <c r="I15" s="1"/>
  <c r="H15"/>
  <c r="G15" s="1"/>
  <c r="J14"/>
  <c r="I14" s="1"/>
  <c r="H14"/>
  <c r="G14" s="1"/>
  <c r="L14" s="1"/>
  <c r="J13"/>
  <c r="I13" s="1"/>
  <c r="H13"/>
  <c r="G13" s="1"/>
  <c r="L13" s="1"/>
  <c r="J12"/>
  <c r="I12" s="1"/>
  <c r="H12"/>
  <c r="G12" s="1"/>
  <c r="L12" s="1"/>
  <c r="J11"/>
  <c r="I11" s="1"/>
  <c r="H11"/>
  <c r="G11" s="1"/>
  <c r="L11" s="1"/>
  <c r="M10"/>
  <c r="J10"/>
  <c r="I10" s="1"/>
  <c r="H10"/>
  <c r="G10" s="1"/>
  <c r="L10" s="1"/>
  <c r="M9"/>
  <c r="J9"/>
  <c r="I9" s="1"/>
  <c r="H9"/>
  <c r="G9" s="1"/>
  <c r="L9" s="1"/>
  <c r="J8"/>
  <c r="I8" s="1"/>
  <c r="H8"/>
  <c r="G8" s="1"/>
  <c r="L8" s="1"/>
  <c r="G17" l="1"/>
  <c r="L17" s="1"/>
  <c r="G19"/>
  <c r="L19" s="1"/>
  <c r="G21"/>
  <c r="L21" s="1"/>
  <c r="G24"/>
  <c r="L24" s="1"/>
  <c r="G26"/>
  <c r="L26" s="1"/>
  <c r="G28"/>
  <c r="L28" s="1"/>
  <c r="G30"/>
  <c r="L30" s="1"/>
  <c r="G31"/>
  <c r="L31" s="1"/>
  <c r="G33"/>
  <c r="L33" s="1"/>
  <c r="G35"/>
  <c r="L35" s="1"/>
  <c r="G37"/>
  <c r="L37" s="1"/>
  <c r="K42"/>
  <c r="G40"/>
  <c r="M40" s="1"/>
  <c r="K48"/>
  <c r="G46"/>
  <c r="M46" s="1"/>
  <c r="G18"/>
  <c r="L18" s="1"/>
  <c r="G20"/>
  <c r="L20" s="1"/>
  <c r="G23"/>
  <c r="L23" s="1"/>
  <c r="G25"/>
  <c r="L25" s="1"/>
  <c r="G27"/>
  <c r="L27" s="1"/>
  <c r="G29"/>
  <c r="L29" s="1"/>
  <c r="G32"/>
  <c r="L32" s="1"/>
  <c r="G34"/>
  <c r="L34" s="1"/>
  <c r="G36"/>
  <c r="L36" s="1"/>
  <c r="G38"/>
  <c r="L38" s="1"/>
  <c r="L41"/>
  <c r="G41"/>
  <c r="M41" s="1"/>
  <c r="K45"/>
  <c r="G43"/>
  <c r="M43" s="1"/>
  <c r="L44"/>
  <c r="G44"/>
  <c r="M44" s="1"/>
  <c r="L47"/>
  <c r="L48" s="1"/>
  <c r="G47"/>
  <c r="M47" s="1"/>
  <c r="K51"/>
  <c r="G49"/>
  <c r="M49" s="1"/>
  <c r="L50"/>
  <c r="L51" s="1"/>
  <c r="G50"/>
  <c r="M50" s="1"/>
  <c r="L45"/>
  <c r="L42"/>
</calcChain>
</file>

<file path=xl/sharedStrings.xml><?xml version="1.0" encoding="utf-8"?>
<sst xmlns="http://schemas.openxmlformats.org/spreadsheetml/2006/main" count="65" uniqueCount="25">
  <si>
    <t>за м кв.</t>
  </si>
  <si>
    <t>габбро</t>
  </si>
  <si>
    <t>деталь</t>
  </si>
  <si>
    <t>м. кв.</t>
  </si>
  <si>
    <t>м. куб.</t>
  </si>
  <si>
    <t>за м. кв.</t>
  </si>
  <si>
    <t>1 шт.</t>
  </si>
  <si>
    <t>арка</t>
  </si>
  <si>
    <t>нагробка</t>
  </si>
  <si>
    <t>вставка</t>
  </si>
  <si>
    <t>комплект</t>
  </si>
  <si>
    <t>вес кг.</t>
  </si>
  <si>
    <t>к-во</t>
  </si>
  <si>
    <t>размер</t>
  </si>
  <si>
    <t>плинт</t>
  </si>
  <si>
    <t>цветник</t>
  </si>
  <si>
    <t>Ниже указаны цены на дату 01.03.14 и другие параметры, сырьё - габбро</t>
  </si>
  <si>
    <t>ЛИВиС</t>
  </si>
  <si>
    <t>цена грн.</t>
  </si>
  <si>
    <t>цена $</t>
  </si>
  <si>
    <t>Богдана Остапюк +38 (067) 238 97 41; e-mail.: livis.gabbro@gmail.com</t>
  </si>
  <si>
    <t>тел./факс: +38 0412 41 85 69</t>
  </si>
  <si>
    <t>Будем рады сотрудничеству</t>
  </si>
  <si>
    <t>Директор по производству: Александр +38 067 958 71 68</t>
  </si>
  <si>
    <t>Менеджер по продаже: Богдана +38 067 238 97 41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</si>
</sst>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1"/>
      <name val="Calibri"/>
      <family val="2"/>
      <scheme val="minor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Protection="1">
      <protection hidden="1"/>
    </xf>
    <xf numFmtId="0" fontId="0" fillId="0" borderId="0" xfId="0" applyFill="1" applyProtection="1">
      <protection hidden="1"/>
    </xf>
    <xf numFmtId="0" fontId="3" fillId="0" borderId="0" xfId="0" applyFont="1" applyProtection="1">
      <protection hidden="1"/>
    </xf>
    <xf numFmtId="2" fontId="4" fillId="0" borderId="0" xfId="0" applyNumberFormat="1" applyFont="1" applyProtection="1">
      <protection hidden="1"/>
    </xf>
    <xf numFmtId="0" fontId="3" fillId="2" borderId="13" xfId="0" applyFont="1" applyFill="1" applyBorder="1" applyAlignment="1" applyProtection="1">
      <alignment horizontal="center"/>
      <protection hidden="1"/>
    </xf>
    <xf numFmtId="0" fontId="5" fillId="2" borderId="11" xfId="0" applyFont="1" applyFill="1" applyBorder="1" applyAlignment="1" applyProtection="1">
      <alignment horizontal="center"/>
      <protection hidden="1"/>
    </xf>
    <xf numFmtId="1" fontId="5" fillId="2" borderId="11" xfId="0" applyNumberFormat="1" applyFont="1" applyFill="1" applyBorder="1" applyAlignment="1" applyProtection="1">
      <alignment horizontal="center"/>
      <protection hidden="1"/>
    </xf>
    <xf numFmtId="0" fontId="3" fillId="2" borderId="11" xfId="0" applyFont="1" applyFill="1" applyBorder="1" applyAlignment="1" applyProtection="1">
      <alignment horizontal="center"/>
      <protection hidden="1"/>
    </xf>
    <xf numFmtId="1" fontId="3" fillId="2" borderId="11" xfId="0" applyNumberFormat="1" applyFont="1" applyFill="1" applyBorder="1" applyAlignment="1" applyProtection="1">
      <alignment horizontal="center"/>
      <protection hidden="1"/>
    </xf>
    <xf numFmtId="2" fontId="3" fillId="2" borderId="11" xfId="0" applyNumberFormat="1" applyFont="1" applyFill="1" applyBorder="1" applyAlignment="1" applyProtection="1">
      <alignment horizontal="center"/>
      <protection hidden="1"/>
    </xf>
    <xf numFmtId="1" fontId="0" fillId="0" borderId="0" xfId="0" applyNumberFormat="1" applyProtection="1">
      <protection hidden="1"/>
    </xf>
    <xf numFmtId="0" fontId="3" fillId="2" borderId="8" xfId="0" applyFont="1" applyFill="1" applyBorder="1" applyAlignment="1" applyProtection="1">
      <alignment horizontal="center"/>
      <protection hidden="1"/>
    </xf>
    <xf numFmtId="0" fontId="5" fillId="2" borderId="1" xfId="0" applyFont="1" applyFill="1" applyBorder="1" applyAlignment="1" applyProtection="1">
      <alignment horizontal="center"/>
      <protection hidden="1"/>
    </xf>
    <xf numFmtId="1" fontId="5" fillId="2" borderId="1" xfId="0" applyNumberFormat="1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1" fontId="3" fillId="2" borderId="1" xfId="0" applyNumberFormat="1" applyFont="1" applyFill="1" applyBorder="1" applyAlignment="1" applyProtection="1">
      <alignment horizontal="center"/>
      <protection hidden="1"/>
    </xf>
    <xf numFmtId="2" fontId="3" fillId="2" borderId="1" xfId="0" applyNumberFormat="1" applyFont="1" applyFill="1" applyBorder="1" applyAlignment="1" applyProtection="1">
      <alignment horizontal="center"/>
      <protection hidden="1"/>
    </xf>
    <xf numFmtId="0" fontId="3" fillId="0" borderId="8" xfId="0" applyFont="1" applyFill="1" applyBorder="1" applyAlignment="1" applyProtection="1">
      <alignment horizontal="center"/>
      <protection hidden="1"/>
    </xf>
    <xf numFmtId="0" fontId="5" fillId="0" borderId="1" xfId="0" applyFont="1" applyFill="1" applyBorder="1" applyAlignment="1" applyProtection="1">
      <alignment horizontal="center"/>
      <protection hidden="1"/>
    </xf>
    <xf numFmtId="1" fontId="5" fillId="0" borderId="1" xfId="0" applyNumberFormat="1" applyFont="1" applyFill="1" applyBorder="1" applyAlignment="1" applyProtection="1">
      <alignment horizontal="center"/>
      <protection hidden="1"/>
    </xf>
    <xf numFmtId="0" fontId="3" fillId="0" borderId="1" xfId="0" applyFont="1" applyFill="1" applyBorder="1" applyAlignment="1" applyProtection="1">
      <alignment horizontal="center"/>
      <protection hidden="1"/>
    </xf>
    <xf numFmtId="1" fontId="3" fillId="0" borderId="1" xfId="0" applyNumberFormat="1" applyFont="1" applyFill="1" applyBorder="1" applyAlignment="1" applyProtection="1">
      <alignment horizontal="center"/>
      <protection hidden="1"/>
    </xf>
    <xf numFmtId="2" fontId="3" fillId="0" borderId="1" xfId="0" applyNumberFormat="1" applyFont="1" applyFill="1" applyBorder="1" applyAlignment="1" applyProtection="1">
      <alignment horizontal="center"/>
      <protection hidden="1"/>
    </xf>
    <xf numFmtId="2" fontId="3" fillId="0" borderId="1" xfId="0" applyNumberFormat="1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3" fillId="0" borderId="5" xfId="0" applyFont="1" applyFill="1" applyBorder="1" applyAlignment="1" applyProtection="1">
      <alignment horizontal="center"/>
      <protection hidden="1"/>
    </xf>
    <xf numFmtId="0" fontId="5" fillId="0" borderId="6" xfId="0" applyFont="1" applyFill="1" applyBorder="1" applyAlignment="1" applyProtection="1">
      <alignment horizontal="center"/>
      <protection hidden="1"/>
    </xf>
    <xf numFmtId="1" fontId="5" fillId="0" borderId="6" xfId="0" applyNumberFormat="1" applyFont="1" applyFill="1" applyBorder="1" applyAlignment="1" applyProtection="1">
      <alignment horizontal="center"/>
      <protection hidden="1"/>
    </xf>
    <xf numFmtId="0" fontId="3" fillId="0" borderId="6" xfId="0" applyFont="1" applyFill="1" applyBorder="1" applyAlignment="1" applyProtection="1">
      <alignment horizontal="center"/>
      <protection hidden="1"/>
    </xf>
    <xf numFmtId="1" fontId="3" fillId="0" borderId="6" xfId="0" applyNumberFormat="1" applyFont="1" applyFill="1" applyBorder="1" applyAlignment="1" applyProtection="1">
      <alignment horizontal="center"/>
      <protection hidden="1"/>
    </xf>
    <xf numFmtId="2" fontId="3" fillId="0" borderId="6" xfId="0" applyNumberFormat="1" applyFont="1" applyFill="1" applyBorder="1" applyAlignment="1" applyProtection="1">
      <alignment horizontal="center"/>
      <protection hidden="1"/>
    </xf>
    <xf numFmtId="2" fontId="3" fillId="0" borderId="6" xfId="0" applyNumberFormat="1" applyFont="1" applyBorder="1" applyAlignment="1" applyProtection="1">
      <alignment horizontal="center"/>
      <protection hidden="1"/>
    </xf>
    <xf numFmtId="0" fontId="3" fillId="0" borderId="6" xfId="0" applyFont="1" applyBorder="1" applyAlignment="1" applyProtection="1">
      <alignment horizontal="center"/>
      <protection hidden="1"/>
    </xf>
    <xf numFmtId="0" fontId="0" fillId="0" borderId="10" xfId="0" applyBorder="1" applyProtection="1"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5" fillId="2" borderId="3" xfId="0" applyFont="1" applyFill="1" applyBorder="1" applyAlignment="1" applyProtection="1">
      <alignment horizontal="center"/>
      <protection hidden="1"/>
    </xf>
    <xf numFmtId="1" fontId="5" fillId="2" borderId="3" xfId="0" applyNumberFormat="1" applyFont="1" applyFill="1" applyBorder="1" applyAlignment="1" applyProtection="1">
      <alignment horizontal="center"/>
      <protection hidden="1"/>
    </xf>
    <xf numFmtId="0" fontId="3" fillId="2" borderId="3" xfId="0" applyFont="1" applyFill="1" applyBorder="1" applyAlignment="1" applyProtection="1">
      <alignment horizontal="center"/>
      <protection hidden="1"/>
    </xf>
    <xf numFmtId="1" fontId="3" fillId="2" borderId="3" xfId="0" applyNumberFormat="1" applyFont="1" applyFill="1" applyBorder="1" applyAlignment="1" applyProtection="1">
      <alignment horizontal="center"/>
      <protection hidden="1"/>
    </xf>
    <xf numFmtId="2" fontId="3" fillId="2" borderId="3" xfId="0" applyNumberFormat="1" applyFont="1" applyFill="1" applyBorder="1" applyAlignment="1" applyProtection="1">
      <alignment horizontal="center"/>
      <protection hidden="1"/>
    </xf>
    <xf numFmtId="0" fontId="3" fillId="0" borderId="8" xfId="0" applyFont="1" applyBorder="1" applyAlignment="1" applyProtection="1">
      <alignment horizontal="center"/>
      <protection hidden="1"/>
    </xf>
    <xf numFmtId="0" fontId="3" fillId="0" borderId="5" xfId="0" applyFont="1" applyBorder="1" applyAlignment="1" applyProtection="1">
      <alignment horizontal="center"/>
      <protection hidden="1"/>
    </xf>
    <xf numFmtId="164" fontId="3" fillId="2" borderId="3" xfId="0" applyNumberFormat="1" applyFont="1" applyFill="1" applyBorder="1" applyAlignment="1" applyProtection="1">
      <alignment horizontal="center"/>
      <protection hidden="1"/>
    </xf>
    <xf numFmtId="0" fontId="5" fillId="2" borderId="6" xfId="0" applyFont="1" applyFill="1" applyBorder="1" applyAlignment="1" applyProtection="1">
      <alignment horizontal="center"/>
      <protection hidden="1"/>
    </xf>
    <xf numFmtId="0" fontId="3" fillId="0" borderId="13" xfId="0" applyFont="1" applyFill="1" applyBorder="1" applyAlignment="1" applyProtection="1">
      <alignment horizontal="center"/>
      <protection hidden="1"/>
    </xf>
    <xf numFmtId="0" fontId="5" fillId="0" borderId="11" xfId="0" applyFont="1" applyFill="1" applyBorder="1" applyAlignment="1" applyProtection="1">
      <alignment horizontal="center"/>
      <protection hidden="1"/>
    </xf>
    <xf numFmtId="1" fontId="5" fillId="0" borderId="11" xfId="0" applyNumberFormat="1" applyFont="1" applyFill="1" applyBorder="1" applyAlignment="1" applyProtection="1">
      <alignment horizontal="center"/>
      <protection hidden="1"/>
    </xf>
    <xf numFmtId="0" fontId="3" fillId="0" borderId="11" xfId="0" applyFont="1" applyFill="1" applyBorder="1" applyAlignment="1" applyProtection="1">
      <alignment horizontal="center"/>
      <protection hidden="1"/>
    </xf>
    <xf numFmtId="1" fontId="3" fillId="0" borderId="11" xfId="0" applyNumberFormat="1" applyFont="1" applyBorder="1" applyAlignment="1" applyProtection="1">
      <alignment horizontal="center"/>
      <protection hidden="1"/>
    </xf>
    <xf numFmtId="2" fontId="3" fillId="0" borderId="11" xfId="0" applyNumberFormat="1" applyFont="1" applyFill="1" applyBorder="1" applyAlignment="1" applyProtection="1">
      <alignment horizontal="center"/>
      <protection hidden="1"/>
    </xf>
    <xf numFmtId="2" fontId="3" fillId="0" borderId="11" xfId="0" applyNumberFormat="1" applyFont="1" applyBorder="1" applyAlignment="1" applyProtection="1">
      <alignment horizontal="center"/>
      <protection hidden="1"/>
    </xf>
    <xf numFmtId="1" fontId="3" fillId="0" borderId="11" xfId="0" applyNumberFormat="1" applyFont="1" applyFill="1" applyBorder="1" applyAlignment="1" applyProtection="1">
      <alignment horizontal="center"/>
      <protection hidden="1"/>
    </xf>
    <xf numFmtId="1" fontId="3" fillId="0" borderId="1" xfId="0" applyNumberFormat="1" applyFont="1" applyBorder="1" applyAlignment="1" applyProtection="1">
      <alignment horizontal="center"/>
      <protection hidden="1"/>
    </xf>
    <xf numFmtId="14" fontId="4" fillId="0" borderId="0" xfId="0" applyNumberFormat="1" applyFont="1" applyAlignment="1" applyProtection="1">
      <protection hidden="1"/>
    </xf>
    <xf numFmtId="0" fontId="7" fillId="0" borderId="0" xfId="0" applyFont="1" applyProtection="1">
      <protection hidden="1"/>
    </xf>
    <xf numFmtId="1" fontId="3" fillId="2" borderId="12" xfId="0" applyNumberFormat="1" applyFont="1" applyFill="1" applyBorder="1" applyAlignment="1" applyProtection="1">
      <alignment horizontal="center"/>
      <protection hidden="1"/>
    </xf>
    <xf numFmtId="1" fontId="3" fillId="2" borderId="9" xfId="0" applyNumberFormat="1" applyFont="1" applyFill="1" applyBorder="1" applyAlignment="1" applyProtection="1">
      <alignment horizontal="center"/>
      <protection hidden="1"/>
    </xf>
    <xf numFmtId="1" fontId="3" fillId="0" borderId="9" xfId="0" applyNumberFormat="1" applyFont="1" applyFill="1" applyBorder="1" applyAlignment="1" applyProtection="1">
      <alignment horizontal="center"/>
      <protection hidden="1"/>
    </xf>
    <xf numFmtId="1" fontId="3" fillId="0" borderId="7" xfId="0" applyNumberFormat="1" applyFont="1" applyFill="1" applyBorder="1" applyAlignment="1" applyProtection="1">
      <alignment horizontal="center"/>
      <protection hidden="1"/>
    </xf>
    <xf numFmtId="0" fontId="4" fillId="0" borderId="10" xfId="0" applyFont="1" applyBorder="1" applyProtection="1">
      <protection hidden="1"/>
    </xf>
    <xf numFmtId="1" fontId="3" fillId="0" borderId="10" xfId="0" applyNumberFormat="1" applyFont="1" applyFill="1" applyBorder="1" applyAlignment="1" applyProtection="1">
      <alignment horizontal="center"/>
      <protection hidden="1"/>
    </xf>
    <xf numFmtId="2" fontId="3" fillId="2" borderId="4" xfId="0" applyNumberFormat="1" applyFont="1" applyFill="1" applyBorder="1" applyAlignment="1" applyProtection="1">
      <alignment horizontal="center"/>
      <protection hidden="1"/>
    </xf>
    <xf numFmtId="2" fontId="3" fillId="2" borderId="9" xfId="0" applyNumberFormat="1" applyFont="1" applyFill="1" applyBorder="1" applyAlignment="1" applyProtection="1">
      <alignment horizontal="center"/>
      <protection hidden="1"/>
    </xf>
    <xf numFmtId="2" fontId="3" fillId="0" borderId="9" xfId="0" applyNumberFormat="1" applyFont="1" applyFill="1" applyBorder="1" applyAlignment="1" applyProtection="1">
      <alignment horizontal="center"/>
      <protection hidden="1"/>
    </xf>
    <xf numFmtId="2" fontId="3" fillId="0" borderId="7" xfId="0" applyNumberFormat="1" applyFont="1" applyBorder="1" applyAlignment="1" applyProtection="1">
      <alignment horizontal="center"/>
      <protection hidden="1"/>
    </xf>
    <xf numFmtId="2" fontId="3" fillId="0" borderId="10" xfId="0" applyNumberFormat="1" applyFont="1" applyBorder="1" applyAlignment="1" applyProtection="1">
      <alignment horizontal="center"/>
      <protection hidden="1"/>
    </xf>
    <xf numFmtId="1" fontId="3" fillId="2" borderId="4" xfId="0" applyNumberFormat="1" applyFont="1" applyFill="1" applyBorder="1" applyAlignment="1" applyProtection="1">
      <alignment horizontal="center"/>
      <protection hidden="1"/>
    </xf>
    <xf numFmtId="2" fontId="3" fillId="0" borderId="9" xfId="0" applyNumberFormat="1" applyFont="1" applyBorder="1" applyAlignment="1" applyProtection="1">
      <alignment horizontal="center"/>
      <protection hidden="1"/>
    </xf>
    <xf numFmtId="1" fontId="3" fillId="0" borderId="9" xfId="0" applyNumberFormat="1" applyFont="1" applyBorder="1" applyAlignment="1" applyProtection="1">
      <alignment horizontal="center"/>
      <protection hidden="1"/>
    </xf>
    <xf numFmtId="1" fontId="3" fillId="0" borderId="6" xfId="0" applyNumberFormat="1" applyFont="1" applyBorder="1" applyAlignment="1" applyProtection="1">
      <alignment horizontal="center"/>
      <protection hidden="1"/>
    </xf>
    <xf numFmtId="1" fontId="3" fillId="0" borderId="7" xfId="0" applyNumberFormat="1" applyFont="1" applyBorder="1" applyAlignment="1" applyProtection="1">
      <alignment horizontal="center"/>
      <protection hidden="1"/>
    </xf>
    <xf numFmtId="1" fontId="5" fillId="2" borderId="6" xfId="0" applyNumberFormat="1" applyFont="1" applyFill="1" applyBorder="1" applyAlignment="1" applyProtection="1">
      <alignment horizontal="center"/>
      <protection hidden="1"/>
    </xf>
    <xf numFmtId="0" fontId="3" fillId="2" borderId="7" xfId="0" applyFont="1" applyFill="1" applyBorder="1" applyAlignment="1" applyProtection="1">
      <alignment horizontal="center"/>
      <protection hidden="1"/>
    </xf>
    <xf numFmtId="1" fontId="3" fillId="0" borderId="12" xfId="0" applyNumberFormat="1" applyFont="1" applyBorder="1" applyAlignment="1" applyProtection="1">
      <alignment horizontal="center"/>
      <protection hidden="1"/>
    </xf>
    <xf numFmtId="1" fontId="5" fillId="0" borderId="6" xfId="0" applyNumberFormat="1" applyFont="1" applyBorder="1" applyAlignment="1" applyProtection="1">
      <alignment horizontal="center"/>
      <protection hidden="1"/>
    </xf>
    <xf numFmtId="1" fontId="3" fillId="2" borderId="7" xfId="0" applyNumberFormat="1" applyFont="1" applyFill="1" applyBorder="1" applyAlignment="1" applyProtection="1">
      <alignment horizontal="center"/>
      <protection hidden="1"/>
    </xf>
    <xf numFmtId="0" fontId="5" fillId="0" borderId="3" xfId="0" applyFont="1" applyBorder="1" applyProtection="1">
      <protection hidden="1"/>
    </xf>
    <xf numFmtId="0" fontId="5" fillId="0" borderId="4" xfId="0" applyFont="1" applyBorder="1" applyProtection="1">
      <protection hidden="1"/>
    </xf>
    <xf numFmtId="0" fontId="5" fillId="0" borderId="6" xfId="0" applyFont="1" applyBorder="1" applyProtection="1">
      <protection hidden="1"/>
    </xf>
    <xf numFmtId="0" fontId="5" fillId="0" borderId="7" xfId="0" applyFont="1" applyBorder="1" applyProtection="1">
      <protection hidden="1"/>
    </xf>
    <xf numFmtId="0" fontId="0" fillId="0" borderId="0" xfId="0" applyFont="1"/>
    <xf numFmtId="0" fontId="6" fillId="0" borderId="0" xfId="0" applyFont="1" applyAlignment="1" applyProtection="1">
      <alignment horizontal="center" wrapText="1"/>
      <protection hidden="1"/>
    </xf>
    <xf numFmtId="0" fontId="5" fillId="0" borderId="3" xfId="0" applyFont="1" applyBorder="1" applyAlignment="1" applyProtection="1">
      <alignment horizontal="center"/>
      <protection hidden="1"/>
    </xf>
    <xf numFmtId="0" fontId="5" fillId="0" borderId="6" xfId="0" applyFont="1" applyBorder="1" applyAlignment="1" applyProtection="1">
      <alignment horizontal="center"/>
      <protection hidden="1"/>
    </xf>
    <xf numFmtId="0" fontId="8" fillId="0" borderId="0" xfId="0" applyFont="1" applyAlignment="1">
      <alignment horizontal="center"/>
    </xf>
    <xf numFmtId="0" fontId="6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1" fillId="3" borderId="0" xfId="0" applyFont="1" applyFill="1" applyAlignment="1" applyProtection="1">
      <alignment horizontal="center"/>
      <protection hidden="1"/>
    </xf>
    <xf numFmtId="0" fontId="5" fillId="2" borderId="5" xfId="0" applyFont="1" applyFill="1" applyBorder="1" applyAlignment="1" applyProtection="1">
      <alignment horizontal="center"/>
      <protection hidden="1"/>
    </xf>
    <xf numFmtId="0" fontId="5" fillId="2" borderId="6" xfId="0" applyFont="1" applyFill="1" applyBorder="1" applyAlignment="1" applyProtection="1">
      <alignment horizontal="center"/>
      <protection hidden="1"/>
    </xf>
    <xf numFmtId="0" fontId="5" fillId="0" borderId="14" xfId="0" applyFont="1" applyFill="1" applyBorder="1" applyAlignment="1" applyProtection="1">
      <alignment horizontal="center"/>
      <protection hidden="1"/>
    </xf>
    <xf numFmtId="0" fontId="5" fillId="0" borderId="15" xfId="0" applyFont="1" applyFill="1" applyBorder="1" applyAlignment="1" applyProtection="1">
      <alignment horizontal="center"/>
      <protection hidden="1"/>
    </xf>
    <xf numFmtId="0" fontId="5" fillId="0" borderId="16" xfId="0" applyFont="1" applyFill="1" applyBorder="1" applyAlignment="1" applyProtection="1">
      <alignment horizontal="center"/>
      <protection hidden="1"/>
    </xf>
    <xf numFmtId="0" fontId="2" fillId="0" borderId="17" xfId="0" applyFont="1" applyBorder="1" applyAlignment="1" applyProtection="1">
      <alignment horizontal="center"/>
      <protection hidden="1"/>
    </xf>
    <xf numFmtId="14" fontId="4" fillId="0" borderId="17" xfId="0" applyNumberFormat="1" applyFont="1" applyBorder="1" applyAlignment="1" applyProtection="1">
      <alignment horizontal="center"/>
      <protection hidden="1"/>
    </xf>
    <xf numFmtId="0" fontId="5" fillId="0" borderId="2" xfId="0" applyFont="1" applyBorder="1" applyAlignment="1" applyProtection="1">
      <alignment horizontal="center"/>
      <protection hidden="1"/>
    </xf>
    <xf numFmtId="0" fontId="5" fillId="0" borderId="5" xfId="0" applyFont="1" applyBorder="1" applyAlignment="1" applyProtection="1">
      <alignment horizontal="center"/>
      <protection hidden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388620</xdr:colOff>
      <xdr:row>9</xdr:row>
      <xdr:rowOff>41910</xdr:rowOff>
    </xdr:from>
    <xdr:ext cx="914400" cy="436786"/>
    <xdr:sp macro="" textlink="">
      <xdr:nvSpPr>
        <xdr:cNvPr id="2" name="TextBox 1"/>
        <xdr:cNvSpPr txBox="1"/>
      </xdr:nvSpPr>
      <xdr:spPr>
        <a:xfrm>
          <a:off x="4655820" y="1352550"/>
          <a:ext cx="91440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 sz="1100"/>
        </a:p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4"/>
  <sheetViews>
    <sheetView tabSelected="1" workbookViewId="0">
      <selection activeCell="L9" sqref="L9"/>
    </sheetView>
  </sheetViews>
  <sheetFormatPr defaultRowHeight="14.4"/>
  <cols>
    <col min="1" max="5" width="8.88671875" style="1"/>
    <col min="6" max="6" width="9.33203125" style="1" hidden="1" customWidth="1"/>
    <col min="7" max="7" width="9" style="1" hidden="1" customWidth="1"/>
    <col min="8" max="10" width="8.88671875" style="1"/>
    <col min="11" max="11" width="8.88671875" style="1" hidden="1" customWidth="1"/>
    <col min="12" max="13" width="8.88671875" style="55"/>
    <col min="14" max="16384" width="8.88671875" style="1"/>
  </cols>
  <sheetData>
    <row r="1" spans="1:14">
      <c r="A1" s="88" t="s">
        <v>17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4" s="81" customFormat="1" ht="13.8" customHeight="1">
      <c r="A2" s="85" t="s">
        <v>20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14" s="81" customFormat="1" ht="13.8" customHeight="1">
      <c r="A3" s="85" t="s">
        <v>21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</row>
    <row r="4" spans="1:14" s="2" customFormat="1">
      <c r="A4" s="82" t="s">
        <v>16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</row>
    <row r="5" spans="1:14" ht="15.6" customHeight="1" thickBot="1">
      <c r="A5" s="94" t="s">
        <v>1</v>
      </c>
      <c r="B5" s="94"/>
      <c r="C5" s="94"/>
      <c r="D5" s="3"/>
      <c r="E5" s="4"/>
      <c r="F5" s="4">
        <v>8</v>
      </c>
      <c r="G5" s="3"/>
      <c r="H5" s="95">
        <v>41699</v>
      </c>
      <c r="I5" s="95"/>
      <c r="J5" s="95"/>
      <c r="K5" s="95"/>
      <c r="L5" s="54"/>
    </row>
    <row r="6" spans="1:14">
      <c r="A6" s="96" t="s">
        <v>2</v>
      </c>
      <c r="B6" s="83" t="s">
        <v>13</v>
      </c>
      <c r="C6" s="83"/>
      <c r="D6" s="83"/>
      <c r="E6" s="83" t="s">
        <v>12</v>
      </c>
      <c r="F6" s="83" t="s">
        <v>12</v>
      </c>
      <c r="G6" s="77" t="s">
        <v>18</v>
      </c>
      <c r="H6" s="83" t="s">
        <v>3</v>
      </c>
      <c r="I6" s="77" t="s">
        <v>11</v>
      </c>
      <c r="J6" s="83" t="s">
        <v>4</v>
      </c>
      <c r="K6" s="77" t="s">
        <v>18</v>
      </c>
      <c r="L6" s="77" t="s">
        <v>19</v>
      </c>
      <c r="M6" s="78" t="s">
        <v>19</v>
      </c>
    </row>
    <row r="7" spans="1:14" ht="15" thickBot="1">
      <c r="A7" s="97"/>
      <c r="B7" s="84"/>
      <c r="C7" s="84"/>
      <c r="D7" s="84"/>
      <c r="E7" s="84"/>
      <c r="F7" s="84"/>
      <c r="G7" s="79" t="s">
        <v>5</v>
      </c>
      <c r="H7" s="84"/>
      <c r="I7" s="79" t="s">
        <v>6</v>
      </c>
      <c r="J7" s="84"/>
      <c r="K7" s="79" t="s">
        <v>6</v>
      </c>
      <c r="L7" s="79" t="s">
        <v>0</v>
      </c>
      <c r="M7" s="80" t="s">
        <v>6</v>
      </c>
    </row>
    <row r="8" spans="1:14">
      <c r="A8" s="5" t="s">
        <v>7</v>
      </c>
      <c r="B8" s="6">
        <v>80</v>
      </c>
      <c r="C8" s="6">
        <v>40</v>
      </c>
      <c r="D8" s="7">
        <v>8</v>
      </c>
      <c r="E8" s="8">
        <v>1</v>
      </c>
      <c r="F8" s="8">
        <v>1</v>
      </c>
      <c r="G8" s="9">
        <f>K8/H8</f>
        <v>602.40963855421694</v>
      </c>
      <c r="H8" s="10">
        <f>ROUND(((B8*C8+C8*D8+B8*D8)*2)/10000*F8,2)</f>
        <v>0.83</v>
      </c>
      <c r="I8" s="10">
        <f t="shared" ref="I8:I15" si="0">J8*3.1*1000</f>
        <v>79.36</v>
      </c>
      <c r="J8" s="10">
        <f t="shared" ref="J8:J15" si="1">(B8*C8*D8*F8/1000000)</f>
        <v>2.5600000000000001E-2</v>
      </c>
      <c r="K8" s="8">
        <v>500</v>
      </c>
      <c r="L8" s="9">
        <f t="shared" ref="L8:L14" si="2">G8/$F$5</f>
        <v>75.301204819277118</v>
      </c>
      <c r="M8" s="56">
        <f>K8/F5</f>
        <v>62.5</v>
      </c>
      <c r="N8" s="11"/>
    </row>
    <row r="9" spans="1:14">
      <c r="A9" s="12" t="s">
        <v>7</v>
      </c>
      <c r="B9" s="13">
        <v>100</v>
      </c>
      <c r="C9" s="13">
        <v>50</v>
      </c>
      <c r="D9" s="14">
        <v>8</v>
      </c>
      <c r="E9" s="15">
        <v>1</v>
      </c>
      <c r="F9" s="15">
        <v>1</v>
      </c>
      <c r="G9" s="16">
        <f t="shared" ref="G9:G15" si="3">K9/H9</f>
        <v>645.16129032258061</v>
      </c>
      <c r="H9" s="17">
        <f>ROUND(((B9*C9+C9*D9+B9*D9)*2)/10000*F9,2)</f>
        <v>1.24</v>
      </c>
      <c r="I9" s="17">
        <f t="shared" si="0"/>
        <v>124.00000000000001</v>
      </c>
      <c r="J9" s="17">
        <f t="shared" si="1"/>
        <v>0.04</v>
      </c>
      <c r="K9" s="15">
        <v>800</v>
      </c>
      <c r="L9" s="16">
        <f t="shared" si="2"/>
        <v>80.645161290322577</v>
      </c>
      <c r="M9" s="57">
        <f>K9/F5</f>
        <v>100</v>
      </c>
    </row>
    <row r="10" spans="1:14">
      <c r="A10" s="12" t="s">
        <v>7</v>
      </c>
      <c r="B10" s="13">
        <v>110</v>
      </c>
      <c r="C10" s="13">
        <v>50</v>
      </c>
      <c r="D10" s="14">
        <v>8</v>
      </c>
      <c r="E10" s="15">
        <v>1</v>
      </c>
      <c r="F10" s="15">
        <v>1</v>
      </c>
      <c r="G10" s="16">
        <f t="shared" si="3"/>
        <v>661.76470588235293</v>
      </c>
      <c r="H10" s="17">
        <f>ROUND(((B10*C10+C10*D10+B10*D10)*2)/10000*F10,2)</f>
        <v>1.36</v>
      </c>
      <c r="I10" s="17">
        <f>J10*3.1*1000</f>
        <v>136.4</v>
      </c>
      <c r="J10" s="17">
        <f>(B10*C10*D10*F10/1000000)</f>
        <v>4.3999999999999997E-2</v>
      </c>
      <c r="K10" s="15">
        <v>900</v>
      </c>
      <c r="L10" s="16">
        <f t="shared" si="2"/>
        <v>82.720588235294116</v>
      </c>
      <c r="M10" s="57">
        <f>K10/F5</f>
        <v>112.5</v>
      </c>
    </row>
    <row r="11" spans="1:14">
      <c r="A11" s="12" t="s">
        <v>7</v>
      </c>
      <c r="B11" s="13">
        <v>100</v>
      </c>
      <c r="C11" s="13">
        <v>60</v>
      </c>
      <c r="D11" s="14">
        <v>8</v>
      </c>
      <c r="E11" s="15">
        <v>1</v>
      </c>
      <c r="F11" s="15">
        <v>1</v>
      </c>
      <c r="G11" s="16">
        <f t="shared" si="3"/>
        <v>684.93150684931504</v>
      </c>
      <c r="H11" s="17">
        <f t="shared" ref="H11:H15" si="4">ROUND(((B11*C11+C11*D11+B11*D11)*2)/10000*F11,2)</f>
        <v>1.46</v>
      </c>
      <c r="I11" s="17">
        <f t="shared" si="0"/>
        <v>148.80000000000001</v>
      </c>
      <c r="J11" s="17">
        <f>(B11*C11*D11*F11/1000000)</f>
        <v>4.8000000000000001E-2</v>
      </c>
      <c r="K11" s="15">
        <v>1000</v>
      </c>
      <c r="L11" s="16">
        <f t="shared" si="2"/>
        <v>85.61643835616438</v>
      </c>
      <c r="M11" s="57">
        <f>K11/F5</f>
        <v>125</v>
      </c>
    </row>
    <row r="12" spans="1:14">
      <c r="A12" s="12" t="s">
        <v>7</v>
      </c>
      <c r="B12" s="13">
        <v>120</v>
      </c>
      <c r="C12" s="13">
        <v>60</v>
      </c>
      <c r="D12" s="14">
        <v>8</v>
      </c>
      <c r="E12" s="15">
        <v>1</v>
      </c>
      <c r="F12" s="15">
        <v>1</v>
      </c>
      <c r="G12" s="16">
        <f t="shared" si="3"/>
        <v>780.34682080924858</v>
      </c>
      <c r="H12" s="17">
        <f t="shared" si="4"/>
        <v>1.73</v>
      </c>
      <c r="I12" s="17">
        <f t="shared" si="0"/>
        <v>178.56</v>
      </c>
      <c r="J12" s="17">
        <f t="shared" si="1"/>
        <v>5.7599999999999998E-2</v>
      </c>
      <c r="K12" s="15">
        <v>1350</v>
      </c>
      <c r="L12" s="16">
        <f t="shared" si="2"/>
        <v>97.543352601156073</v>
      </c>
      <c r="M12" s="57">
        <f>K12/F5</f>
        <v>168.75</v>
      </c>
    </row>
    <row r="13" spans="1:14">
      <c r="A13" s="18" t="s">
        <v>7</v>
      </c>
      <c r="B13" s="19">
        <v>140</v>
      </c>
      <c r="C13" s="19">
        <v>60</v>
      </c>
      <c r="D13" s="20">
        <v>8</v>
      </c>
      <c r="E13" s="21">
        <v>1</v>
      </c>
      <c r="F13" s="21">
        <v>1</v>
      </c>
      <c r="G13" s="22">
        <f t="shared" si="3"/>
        <v>805</v>
      </c>
      <c r="H13" s="23">
        <f>ROUND(((B13*C13+C13*D13+B13*D13)*2)/10000*F13,2)</f>
        <v>2</v>
      </c>
      <c r="I13" s="24">
        <f>J13*3.1*1000</f>
        <v>208.32</v>
      </c>
      <c r="J13" s="23">
        <f>(B13*C13*D13*F13/1000000)</f>
        <v>6.7199999999999996E-2</v>
      </c>
      <c r="K13" s="25">
        <v>1610</v>
      </c>
      <c r="L13" s="22">
        <f t="shared" si="2"/>
        <v>100.625</v>
      </c>
      <c r="M13" s="58">
        <f>K13/F5</f>
        <v>201.25</v>
      </c>
    </row>
    <row r="14" spans="1:14">
      <c r="A14" s="18" t="s">
        <v>7</v>
      </c>
      <c r="B14" s="19">
        <v>120</v>
      </c>
      <c r="C14" s="19">
        <v>70</v>
      </c>
      <c r="D14" s="20">
        <v>8</v>
      </c>
      <c r="E14" s="21">
        <v>1</v>
      </c>
      <c r="F14" s="21">
        <v>1</v>
      </c>
      <c r="G14" s="22">
        <f t="shared" si="3"/>
        <v>808.08080808080808</v>
      </c>
      <c r="H14" s="23">
        <f t="shared" si="4"/>
        <v>1.98</v>
      </c>
      <c r="I14" s="24">
        <f t="shared" si="0"/>
        <v>208.32</v>
      </c>
      <c r="J14" s="23">
        <f t="shared" si="1"/>
        <v>6.7199999999999996E-2</v>
      </c>
      <c r="K14" s="25">
        <v>1600</v>
      </c>
      <c r="L14" s="22">
        <f t="shared" si="2"/>
        <v>101.01010101010101</v>
      </c>
      <c r="M14" s="58">
        <f>K14/F5</f>
        <v>200</v>
      </c>
    </row>
    <row r="15" spans="1:14" ht="15" thickBot="1">
      <c r="A15" s="26" t="s">
        <v>7</v>
      </c>
      <c r="B15" s="27">
        <v>140</v>
      </c>
      <c r="C15" s="27">
        <v>70</v>
      </c>
      <c r="D15" s="28">
        <v>8</v>
      </c>
      <c r="E15" s="29">
        <v>1</v>
      </c>
      <c r="F15" s="29">
        <v>1</v>
      </c>
      <c r="G15" s="30">
        <f t="shared" si="3"/>
        <v>826.08695652173924</v>
      </c>
      <c r="H15" s="31">
        <f t="shared" si="4"/>
        <v>2.2999999999999998</v>
      </c>
      <c r="I15" s="32">
        <f t="shared" si="0"/>
        <v>243.04</v>
      </c>
      <c r="J15" s="31">
        <f t="shared" si="1"/>
        <v>7.8399999999999997E-2</v>
      </c>
      <c r="K15" s="33">
        <v>1900</v>
      </c>
      <c r="L15" s="30">
        <f>G15/$F$5</f>
        <v>103.2608695652174</v>
      </c>
      <c r="M15" s="59">
        <f>K15/F5</f>
        <v>237.5</v>
      </c>
    </row>
    <row r="16" spans="1:14" ht="15" thickBot="1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60"/>
      <c r="M16" s="61"/>
    </row>
    <row r="17" spans="1:13">
      <c r="A17" s="35" t="s">
        <v>8</v>
      </c>
      <c r="B17" s="36">
        <v>80</v>
      </c>
      <c r="C17" s="36">
        <v>40</v>
      </c>
      <c r="D17" s="37">
        <v>5</v>
      </c>
      <c r="E17" s="38">
        <v>1</v>
      </c>
      <c r="F17" s="38">
        <v>1</v>
      </c>
      <c r="G17" s="39">
        <f>K17/H17</f>
        <v>460.5263157894737</v>
      </c>
      <c r="H17" s="40">
        <f>ROUND(((B17*C17+C17*D17+B17*D17)*2)/10000*F17,2)</f>
        <v>0.76</v>
      </c>
      <c r="I17" s="40">
        <f>J17*3.1*1000</f>
        <v>49.600000000000009</v>
      </c>
      <c r="J17" s="40">
        <f>(B17*C17*D17*F17/1000000)</f>
        <v>1.6E-2</v>
      </c>
      <c r="K17" s="38">
        <v>350</v>
      </c>
      <c r="L17" s="40">
        <f>G17/F5</f>
        <v>57.565789473684212</v>
      </c>
      <c r="M17" s="62">
        <f>K17/F5</f>
        <v>43.75</v>
      </c>
    </row>
    <row r="18" spans="1:13">
      <c r="A18" s="12" t="s">
        <v>8</v>
      </c>
      <c r="B18" s="13">
        <v>100</v>
      </c>
      <c r="C18" s="13">
        <v>50</v>
      </c>
      <c r="D18" s="14">
        <v>5</v>
      </c>
      <c r="E18" s="15">
        <v>1</v>
      </c>
      <c r="F18" s="15">
        <v>1</v>
      </c>
      <c r="G18" s="16">
        <f t="shared" ref="G18:G21" si="5">K18/H18</f>
        <v>478.26086956521743</v>
      </c>
      <c r="H18" s="17">
        <f>ROUND(((B18*C18+C18*D18+B18*D18)*2)/10000*F18,2)</f>
        <v>1.1499999999999999</v>
      </c>
      <c r="I18" s="17">
        <f>J18*3.1*1000</f>
        <v>77.500000000000014</v>
      </c>
      <c r="J18" s="17">
        <f>(B18*C18*D18*F18/1000000)</f>
        <v>2.5000000000000001E-2</v>
      </c>
      <c r="K18" s="15">
        <v>550</v>
      </c>
      <c r="L18" s="17">
        <f>G18/F5</f>
        <v>59.782608695652179</v>
      </c>
      <c r="M18" s="63">
        <f>K18/F5</f>
        <v>68.75</v>
      </c>
    </row>
    <row r="19" spans="1:13" s="2" customFormat="1">
      <c r="A19" s="18" t="s">
        <v>8</v>
      </c>
      <c r="B19" s="19">
        <v>120</v>
      </c>
      <c r="C19" s="19">
        <v>50</v>
      </c>
      <c r="D19" s="20">
        <v>5</v>
      </c>
      <c r="E19" s="21">
        <v>1</v>
      </c>
      <c r="F19" s="21">
        <v>1</v>
      </c>
      <c r="G19" s="22">
        <f t="shared" si="5"/>
        <v>510.94890510948903</v>
      </c>
      <c r="H19" s="23">
        <f>ROUND(((B19*C19+C19*D19+B19*D19)*2)/10000*F19,2)</f>
        <v>1.37</v>
      </c>
      <c r="I19" s="23">
        <f>J19*3.1*1000</f>
        <v>93</v>
      </c>
      <c r="J19" s="23">
        <f>(B19*C19*D19*F19/1000000)</f>
        <v>0.03</v>
      </c>
      <c r="K19" s="21">
        <v>700</v>
      </c>
      <c r="L19" s="23">
        <f>G19/F5</f>
        <v>63.868613138686129</v>
      </c>
      <c r="M19" s="64">
        <f>K19/F5</f>
        <v>87.5</v>
      </c>
    </row>
    <row r="20" spans="1:13">
      <c r="A20" s="12" t="s">
        <v>8</v>
      </c>
      <c r="B20" s="13">
        <v>120</v>
      </c>
      <c r="C20" s="13">
        <v>60</v>
      </c>
      <c r="D20" s="14">
        <v>5</v>
      </c>
      <c r="E20" s="15">
        <v>1</v>
      </c>
      <c r="F20" s="15">
        <v>1</v>
      </c>
      <c r="G20" s="16">
        <f t="shared" si="5"/>
        <v>524.69135802469134</v>
      </c>
      <c r="H20" s="17">
        <f>ROUND(((B20*C20+C20*D20+B20*D20)*2)/10000*F20,2)</f>
        <v>1.62</v>
      </c>
      <c r="I20" s="17">
        <f>J20*3.1*1000</f>
        <v>111.6</v>
      </c>
      <c r="J20" s="17">
        <f>(B20*C20*D20*F20/1000000)</f>
        <v>3.5999999999999997E-2</v>
      </c>
      <c r="K20" s="15">
        <v>850</v>
      </c>
      <c r="L20" s="17">
        <f>G20/F5</f>
        <v>65.586419753086417</v>
      </c>
      <c r="M20" s="63">
        <f>K20/F5</f>
        <v>106.25</v>
      </c>
    </row>
    <row r="21" spans="1:13" ht="15" thickBot="1">
      <c r="A21" s="26" t="s">
        <v>8</v>
      </c>
      <c r="B21" s="27">
        <v>140</v>
      </c>
      <c r="C21" s="27">
        <v>70</v>
      </c>
      <c r="D21" s="28">
        <v>5</v>
      </c>
      <c r="E21" s="29">
        <v>1</v>
      </c>
      <c r="F21" s="29">
        <v>1</v>
      </c>
      <c r="G21" s="30">
        <f t="shared" si="5"/>
        <v>668.20276497695852</v>
      </c>
      <c r="H21" s="31">
        <f>ROUND(((B21*C21+C21*D21+B21*D21)*2)/10000*F21,2)</f>
        <v>2.17</v>
      </c>
      <c r="I21" s="32">
        <f>J21*3.1*1000</f>
        <v>151.9</v>
      </c>
      <c r="J21" s="31">
        <f>(B21*C21*D21*F21/1000000)</f>
        <v>4.9000000000000002E-2</v>
      </c>
      <c r="K21" s="33">
        <v>1450</v>
      </c>
      <c r="L21" s="32">
        <f>G21/F5</f>
        <v>83.525345622119815</v>
      </c>
      <c r="M21" s="65">
        <f>K21/F5</f>
        <v>181.25</v>
      </c>
    </row>
    <row r="22" spans="1:13" ht="15" thickBot="1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66"/>
      <c r="M22" s="66"/>
    </row>
    <row r="23" spans="1:13">
      <c r="A23" s="35" t="s">
        <v>14</v>
      </c>
      <c r="B23" s="36">
        <v>50</v>
      </c>
      <c r="C23" s="36">
        <v>20</v>
      </c>
      <c r="D23" s="37">
        <v>15</v>
      </c>
      <c r="E23" s="38">
        <v>1</v>
      </c>
      <c r="F23" s="38">
        <v>1</v>
      </c>
      <c r="G23" s="39">
        <f>K23/H23</f>
        <v>536.58536585365857</v>
      </c>
      <c r="H23" s="40">
        <f t="shared" ref="H23:H38" si="6">ROUND(((B23*C23+C23*D23+B23*D23)*2)/10000*F23,2)</f>
        <v>0.41</v>
      </c>
      <c r="I23" s="40">
        <f t="shared" ref="I23:I38" si="7">J23*3.1*1000</f>
        <v>46.5</v>
      </c>
      <c r="J23" s="40">
        <f t="shared" ref="J23:J38" si="8">(B23*C23*D23*F23/1000000)</f>
        <v>1.4999999999999999E-2</v>
      </c>
      <c r="K23" s="38">
        <v>220</v>
      </c>
      <c r="L23" s="39">
        <f>G23/F5</f>
        <v>67.073170731707322</v>
      </c>
      <c r="M23" s="67">
        <f>K23/F5</f>
        <v>27.5</v>
      </c>
    </row>
    <row r="24" spans="1:13">
      <c r="A24" s="12" t="s">
        <v>14</v>
      </c>
      <c r="B24" s="13">
        <v>60</v>
      </c>
      <c r="C24" s="13">
        <v>20</v>
      </c>
      <c r="D24" s="14">
        <v>15</v>
      </c>
      <c r="E24" s="15">
        <v>1</v>
      </c>
      <c r="F24" s="15">
        <v>1</v>
      </c>
      <c r="G24" s="16">
        <f t="shared" ref="G24:G38" si="9">K24/H24</f>
        <v>604.16666666666674</v>
      </c>
      <c r="H24" s="17">
        <f t="shared" si="6"/>
        <v>0.48</v>
      </c>
      <c r="I24" s="17">
        <f t="shared" si="7"/>
        <v>55.8</v>
      </c>
      <c r="J24" s="17">
        <f t="shared" si="8"/>
        <v>1.7999999999999999E-2</v>
      </c>
      <c r="K24" s="15">
        <v>290</v>
      </c>
      <c r="L24" s="16">
        <f>G24/F5</f>
        <v>75.520833333333343</v>
      </c>
      <c r="M24" s="57">
        <f>K24/F5</f>
        <v>36.25</v>
      </c>
    </row>
    <row r="25" spans="1:13">
      <c r="A25" s="12" t="s">
        <v>14</v>
      </c>
      <c r="B25" s="13">
        <v>70</v>
      </c>
      <c r="C25" s="13">
        <v>20</v>
      </c>
      <c r="D25" s="14">
        <v>15</v>
      </c>
      <c r="E25" s="15">
        <v>1</v>
      </c>
      <c r="F25" s="15">
        <v>1</v>
      </c>
      <c r="G25" s="16">
        <f t="shared" si="9"/>
        <v>627.27272727272725</v>
      </c>
      <c r="H25" s="17">
        <f t="shared" si="6"/>
        <v>0.55000000000000004</v>
      </c>
      <c r="I25" s="17">
        <f t="shared" si="7"/>
        <v>65.100000000000009</v>
      </c>
      <c r="J25" s="17">
        <f t="shared" si="8"/>
        <v>2.1000000000000001E-2</v>
      </c>
      <c r="K25" s="15">
        <v>345</v>
      </c>
      <c r="L25" s="16">
        <f>G25/F5</f>
        <v>78.409090909090907</v>
      </c>
      <c r="M25" s="57">
        <f>K25/F5</f>
        <v>43.125</v>
      </c>
    </row>
    <row r="26" spans="1:13">
      <c r="A26" s="41" t="s">
        <v>14</v>
      </c>
      <c r="B26" s="19">
        <v>80</v>
      </c>
      <c r="C26" s="19">
        <v>20</v>
      </c>
      <c r="D26" s="20">
        <v>15</v>
      </c>
      <c r="E26" s="21">
        <v>1</v>
      </c>
      <c r="F26" s="21">
        <v>1</v>
      </c>
      <c r="G26" s="22">
        <f t="shared" si="9"/>
        <v>661.29032258064512</v>
      </c>
      <c r="H26" s="23">
        <f t="shared" si="6"/>
        <v>0.62</v>
      </c>
      <c r="I26" s="24">
        <f t="shared" si="7"/>
        <v>74.400000000000006</v>
      </c>
      <c r="J26" s="23">
        <f t="shared" si="8"/>
        <v>2.4E-2</v>
      </c>
      <c r="K26" s="25">
        <v>410</v>
      </c>
      <c r="L26" s="24">
        <f>G26/F5</f>
        <v>82.661290322580641</v>
      </c>
      <c r="M26" s="68">
        <f>K26/F5</f>
        <v>51.25</v>
      </c>
    </row>
    <row r="27" spans="1:13">
      <c r="A27" s="41" t="s">
        <v>14</v>
      </c>
      <c r="B27" s="19">
        <v>90</v>
      </c>
      <c r="C27" s="19">
        <v>20</v>
      </c>
      <c r="D27" s="20">
        <v>15</v>
      </c>
      <c r="E27" s="21">
        <v>1</v>
      </c>
      <c r="F27" s="21">
        <v>1</v>
      </c>
      <c r="G27" s="22">
        <f t="shared" si="9"/>
        <v>797.10144927536237</v>
      </c>
      <c r="H27" s="23">
        <f t="shared" si="6"/>
        <v>0.69</v>
      </c>
      <c r="I27" s="24">
        <f t="shared" si="7"/>
        <v>83.7</v>
      </c>
      <c r="J27" s="23">
        <f t="shared" si="8"/>
        <v>2.7E-2</v>
      </c>
      <c r="K27" s="25">
        <v>550</v>
      </c>
      <c r="L27" s="24">
        <f>G27/F5</f>
        <v>99.637681159420296</v>
      </c>
      <c r="M27" s="68">
        <f>K27/F5</f>
        <v>68.75</v>
      </c>
    </row>
    <row r="28" spans="1:13">
      <c r="A28" s="41" t="s">
        <v>14</v>
      </c>
      <c r="B28" s="19">
        <v>100</v>
      </c>
      <c r="C28" s="19">
        <v>20</v>
      </c>
      <c r="D28" s="20">
        <v>15</v>
      </c>
      <c r="E28" s="21">
        <v>1</v>
      </c>
      <c r="F28" s="21">
        <v>1</v>
      </c>
      <c r="G28" s="22">
        <f t="shared" si="9"/>
        <v>842.10526315789468</v>
      </c>
      <c r="H28" s="23">
        <f t="shared" si="6"/>
        <v>0.76</v>
      </c>
      <c r="I28" s="24">
        <f t="shared" si="7"/>
        <v>93</v>
      </c>
      <c r="J28" s="23">
        <f t="shared" si="8"/>
        <v>0.03</v>
      </c>
      <c r="K28" s="25">
        <v>640</v>
      </c>
      <c r="L28" s="24">
        <f>G28/F5</f>
        <v>105.26315789473684</v>
      </c>
      <c r="M28" s="68">
        <f>K28/F5</f>
        <v>80</v>
      </c>
    </row>
    <row r="29" spans="1:13">
      <c r="A29" s="12" t="s">
        <v>14</v>
      </c>
      <c r="B29" s="13">
        <v>60</v>
      </c>
      <c r="C29" s="13">
        <v>20</v>
      </c>
      <c r="D29" s="14">
        <v>20</v>
      </c>
      <c r="E29" s="15">
        <v>1</v>
      </c>
      <c r="F29" s="15">
        <v>1</v>
      </c>
      <c r="G29" s="16">
        <f t="shared" si="9"/>
        <v>616.07142857142856</v>
      </c>
      <c r="H29" s="17">
        <f t="shared" si="6"/>
        <v>0.56000000000000005</v>
      </c>
      <c r="I29" s="17">
        <f t="shared" si="7"/>
        <v>74.400000000000006</v>
      </c>
      <c r="J29" s="17">
        <f t="shared" si="8"/>
        <v>2.4E-2</v>
      </c>
      <c r="K29" s="15">
        <v>345</v>
      </c>
      <c r="L29" s="16">
        <f>G29/F5</f>
        <v>77.008928571428569</v>
      </c>
      <c r="M29" s="57">
        <f>K29/F5</f>
        <v>43.125</v>
      </c>
    </row>
    <row r="30" spans="1:13">
      <c r="A30" s="12" t="s">
        <v>14</v>
      </c>
      <c r="B30" s="13">
        <v>70</v>
      </c>
      <c r="C30" s="13">
        <v>20</v>
      </c>
      <c r="D30" s="14">
        <v>20</v>
      </c>
      <c r="E30" s="15">
        <v>1</v>
      </c>
      <c r="F30" s="15">
        <v>1</v>
      </c>
      <c r="G30" s="16">
        <f t="shared" si="9"/>
        <v>656.25</v>
      </c>
      <c r="H30" s="17">
        <f t="shared" si="6"/>
        <v>0.64</v>
      </c>
      <c r="I30" s="17">
        <f t="shared" si="7"/>
        <v>86.8</v>
      </c>
      <c r="J30" s="17">
        <f t="shared" si="8"/>
        <v>2.8000000000000001E-2</v>
      </c>
      <c r="K30" s="15">
        <v>420</v>
      </c>
      <c r="L30" s="16">
        <f>G30/F5</f>
        <v>82.03125</v>
      </c>
      <c r="M30" s="57">
        <f>K30/F5</f>
        <v>52.5</v>
      </c>
    </row>
    <row r="31" spans="1:13">
      <c r="A31" s="41" t="s">
        <v>14</v>
      </c>
      <c r="B31" s="19">
        <v>80</v>
      </c>
      <c r="C31" s="19">
        <v>20</v>
      </c>
      <c r="D31" s="20">
        <v>20</v>
      </c>
      <c r="E31" s="21">
        <v>1</v>
      </c>
      <c r="F31" s="21">
        <v>1</v>
      </c>
      <c r="G31" s="22">
        <f t="shared" si="9"/>
        <v>750</v>
      </c>
      <c r="H31" s="23">
        <f t="shared" si="6"/>
        <v>0.72</v>
      </c>
      <c r="I31" s="24">
        <f t="shared" si="7"/>
        <v>99.200000000000017</v>
      </c>
      <c r="J31" s="23">
        <f t="shared" si="8"/>
        <v>3.2000000000000001E-2</v>
      </c>
      <c r="K31" s="25">
        <v>540</v>
      </c>
      <c r="L31" s="53">
        <f>G31/F5</f>
        <v>93.75</v>
      </c>
      <c r="M31" s="69">
        <f>K31/F5</f>
        <v>67.5</v>
      </c>
    </row>
    <row r="32" spans="1:13">
      <c r="A32" s="41" t="s">
        <v>14</v>
      </c>
      <c r="B32" s="19">
        <v>90</v>
      </c>
      <c r="C32" s="19">
        <v>20</v>
      </c>
      <c r="D32" s="20">
        <v>20</v>
      </c>
      <c r="E32" s="21">
        <v>1</v>
      </c>
      <c r="F32" s="21">
        <v>1</v>
      </c>
      <c r="G32" s="22">
        <f t="shared" si="9"/>
        <v>850</v>
      </c>
      <c r="H32" s="23">
        <f t="shared" si="6"/>
        <v>0.8</v>
      </c>
      <c r="I32" s="24">
        <f t="shared" si="7"/>
        <v>111.6</v>
      </c>
      <c r="J32" s="23">
        <f t="shared" si="8"/>
        <v>3.5999999999999997E-2</v>
      </c>
      <c r="K32" s="25">
        <v>680</v>
      </c>
      <c r="L32" s="53">
        <f>G32/F5</f>
        <v>106.25</v>
      </c>
      <c r="M32" s="69">
        <f>K32/F5</f>
        <v>85</v>
      </c>
    </row>
    <row r="33" spans="1:15">
      <c r="A33" s="41" t="s">
        <v>14</v>
      </c>
      <c r="B33" s="19">
        <v>100</v>
      </c>
      <c r="C33" s="19">
        <v>20</v>
      </c>
      <c r="D33" s="20">
        <v>20</v>
      </c>
      <c r="E33" s="21">
        <v>1</v>
      </c>
      <c r="F33" s="21">
        <v>1</v>
      </c>
      <c r="G33" s="22">
        <f t="shared" si="9"/>
        <v>892.0454545454545</v>
      </c>
      <c r="H33" s="23">
        <f t="shared" si="6"/>
        <v>0.88</v>
      </c>
      <c r="I33" s="24">
        <f t="shared" si="7"/>
        <v>124.00000000000001</v>
      </c>
      <c r="J33" s="23">
        <f t="shared" si="8"/>
        <v>0.04</v>
      </c>
      <c r="K33" s="25">
        <v>785</v>
      </c>
      <c r="L33" s="53">
        <f>G33/F5</f>
        <v>111.50568181818181</v>
      </c>
      <c r="M33" s="69">
        <f>K33/F5</f>
        <v>98.125</v>
      </c>
    </row>
    <row r="34" spans="1:15" s="2" customFormat="1">
      <c r="A34" s="41" t="s">
        <v>14</v>
      </c>
      <c r="B34" s="19">
        <v>60</v>
      </c>
      <c r="C34" s="19">
        <v>25</v>
      </c>
      <c r="D34" s="20">
        <v>20</v>
      </c>
      <c r="E34" s="21">
        <v>1</v>
      </c>
      <c r="F34" s="21">
        <v>1</v>
      </c>
      <c r="G34" s="22">
        <f t="shared" si="9"/>
        <v>703.125</v>
      </c>
      <c r="H34" s="23">
        <f t="shared" si="6"/>
        <v>0.64</v>
      </c>
      <c r="I34" s="23">
        <f t="shared" si="7"/>
        <v>93</v>
      </c>
      <c r="J34" s="23">
        <f t="shared" si="8"/>
        <v>0.03</v>
      </c>
      <c r="K34" s="21">
        <v>450</v>
      </c>
      <c r="L34" s="53">
        <f>G34/F5</f>
        <v>87.890625</v>
      </c>
      <c r="M34" s="69">
        <f>K34/F5</f>
        <v>56.25</v>
      </c>
    </row>
    <row r="35" spans="1:15" s="2" customFormat="1">
      <c r="A35" s="41" t="s">
        <v>14</v>
      </c>
      <c r="B35" s="19">
        <v>70</v>
      </c>
      <c r="C35" s="19">
        <v>25</v>
      </c>
      <c r="D35" s="20">
        <v>20</v>
      </c>
      <c r="E35" s="21">
        <v>1</v>
      </c>
      <c r="F35" s="21">
        <v>1</v>
      </c>
      <c r="G35" s="22">
        <f t="shared" si="9"/>
        <v>712.32876712328766</v>
      </c>
      <c r="H35" s="23">
        <f t="shared" si="6"/>
        <v>0.73</v>
      </c>
      <c r="I35" s="23">
        <f t="shared" si="7"/>
        <v>108.50000000000001</v>
      </c>
      <c r="J35" s="23">
        <f t="shared" si="8"/>
        <v>3.5000000000000003E-2</v>
      </c>
      <c r="K35" s="21">
        <v>520</v>
      </c>
      <c r="L35" s="53">
        <f>G35/F5</f>
        <v>89.041095890410958</v>
      </c>
      <c r="M35" s="69">
        <f>K35/F5</f>
        <v>65</v>
      </c>
    </row>
    <row r="36" spans="1:15" s="2" customFormat="1">
      <c r="A36" s="41" t="s">
        <v>14</v>
      </c>
      <c r="B36" s="19">
        <v>80</v>
      </c>
      <c r="C36" s="19">
        <v>25</v>
      </c>
      <c r="D36" s="20">
        <v>20</v>
      </c>
      <c r="E36" s="21">
        <v>1</v>
      </c>
      <c r="F36" s="21">
        <v>1</v>
      </c>
      <c r="G36" s="22">
        <f t="shared" si="9"/>
        <v>756.09756097560978</v>
      </c>
      <c r="H36" s="23">
        <f t="shared" si="6"/>
        <v>0.82</v>
      </c>
      <c r="I36" s="23">
        <f t="shared" si="7"/>
        <v>124.00000000000001</v>
      </c>
      <c r="J36" s="23">
        <f t="shared" si="8"/>
        <v>0.04</v>
      </c>
      <c r="K36" s="21">
        <v>620</v>
      </c>
      <c r="L36" s="53">
        <f>G36/F5</f>
        <v>94.512195121951223</v>
      </c>
      <c r="M36" s="69">
        <f>K36/F5</f>
        <v>77.5</v>
      </c>
    </row>
    <row r="37" spans="1:15">
      <c r="A37" s="41" t="s">
        <v>14</v>
      </c>
      <c r="B37" s="19">
        <v>90</v>
      </c>
      <c r="C37" s="19">
        <v>25</v>
      </c>
      <c r="D37" s="20">
        <v>20</v>
      </c>
      <c r="E37" s="21">
        <v>1</v>
      </c>
      <c r="F37" s="21">
        <v>1</v>
      </c>
      <c r="G37" s="22">
        <f t="shared" si="9"/>
        <v>769.23076923076917</v>
      </c>
      <c r="H37" s="23">
        <f t="shared" si="6"/>
        <v>0.91</v>
      </c>
      <c r="I37" s="24">
        <f t="shared" si="7"/>
        <v>139.49999999999997</v>
      </c>
      <c r="J37" s="23">
        <f t="shared" si="8"/>
        <v>4.4999999999999998E-2</v>
      </c>
      <c r="K37" s="25">
        <v>700</v>
      </c>
      <c r="L37" s="53">
        <f>G37/F5</f>
        <v>96.153846153846146</v>
      </c>
      <c r="M37" s="69">
        <f>K37/F5</f>
        <v>87.5</v>
      </c>
    </row>
    <row r="38" spans="1:15" ht="15" thickBot="1">
      <c r="A38" s="42" t="s">
        <v>14</v>
      </c>
      <c r="B38" s="27">
        <v>100</v>
      </c>
      <c r="C38" s="27">
        <v>25</v>
      </c>
      <c r="D38" s="28">
        <v>20</v>
      </c>
      <c r="E38" s="29">
        <v>1</v>
      </c>
      <c r="F38" s="29">
        <v>1</v>
      </c>
      <c r="G38" s="30">
        <f t="shared" si="9"/>
        <v>800</v>
      </c>
      <c r="H38" s="31">
        <f t="shared" si="6"/>
        <v>1</v>
      </c>
      <c r="I38" s="32">
        <f t="shared" si="7"/>
        <v>155.00000000000003</v>
      </c>
      <c r="J38" s="31">
        <f t="shared" si="8"/>
        <v>0.05</v>
      </c>
      <c r="K38" s="33">
        <v>800</v>
      </c>
      <c r="L38" s="70">
        <f>G38/F5</f>
        <v>100</v>
      </c>
      <c r="M38" s="71">
        <f>K38/F5</f>
        <v>100</v>
      </c>
    </row>
    <row r="39" spans="1:15" ht="15" thickBot="1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66"/>
      <c r="M39" s="66"/>
    </row>
    <row r="40" spans="1:15">
      <c r="A40" s="35" t="s">
        <v>15</v>
      </c>
      <c r="B40" s="38">
        <v>100</v>
      </c>
      <c r="C40" s="38">
        <v>5</v>
      </c>
      <c r="D40" s="38">
        <v>10</v>
      </c>
      <c r="E40" s="38">
        <v>2</v>
      </c>
      <c r="F40" s="38">
        <v>2</v>
      </c>
      <c r="G40" s="39">
        <f>K40/H40</f>
        <v>177.41935483870967</v>
      </c>
      <c r="H40" s="38">
        <f>ROUND(((B40*C40+C40*D40+B40*D40)*2)/10000*F40,2)</f>
        <v>0.62</v>
      </c>
      <c r="I40" s="43">
        <f>J40*3.1*1000</f>
        <v>31.000000000000004</v>
      </c>
      <c r="J40" s="38">
        <f>(B40*C40*D40*F40/1000000)</f>
        <v>0.01</v>
      </c>
      <c r="K40" s="38">
        <f>220/2</f>
        <v>110</v>
      </c>
      <c r="L40" s="39">
        <f>K40/F5</f>
        <v>13.75</v>
      </c>
      <c r="M40" s="67">
        <f>G40/F5</f>
        <v>22.177419354838708</v>
      </c>
    </row>
    <row r="41" spans="1:15">
      <c r="A41" s="12" t="s">
        <v>9</v>
      </c>
      <c r="B41" s="15">
        <v>50</v>
      </c>
      <c r="C41" s="15">
        <v>5</v>
      </c>
      <c r="D41" s="15">
        <v>10</v>
      </c>
      <c r="E41" s="15">
        <v>1</v>
      </c>
      <c r="F41" s="15">
        <v>1</v>
      </c>
      <c r="G41" s="16">
        <f>K41/H41</f>
        <v>687.5</v>
      </c>
      <c r="H41" s="15">
        <f>ROUND(((B41*C41+C41*D41+B41*D41)*2)/10000*F41,2)</f>
        <v>0.16</v>
      </c>
      <c r="I41" s="15">
        <f>J41*3.1*1000</f>
        <v>7.7500000000000009</v>
      </c>
      <c r="J41" s="15">
        <f>(B41*C41*D41*F41/1000000)</f>
        <v>2.5000000000000001E-3</v>
      </c>
      <c r="K41" s="15">
        <f>220/2</f>
        <v>110</v>
      </c>
      <c r="L41" s="16">
        <f>K41/F5</f>
        <v>13.75</v>
      </c>
      <c r="M41" s="57">
        <f>G41/F5</f>
        <v>85.9375</v>
      </c>
    </row>
    <row r="42" spans="1:15" ht="15" thickBot="1">
      <c r="A42" s="89" t="s">
        <v>10</v>
      </c>
      <c r="B42" s="90"/>
      <c r="C42" s="90"/>
      <c r="D42" s="90"/>
      <c r="E42" s="90"/>
      <c r="F42" s="90"/>
      <c r="G42" s="90"/>
      <c r="H42" s="90"/>
      <c r="I42" s="90"/>
      <c r="J42" s="90"/>
      <c r="K42" s="44">
        <f>SUM(K40:K41)</f>
        <v>220</v>
      </c>
      <c r="L42" s="72">
        <f>L40+L41</f>
        <v>27.5</v>
      </c>
      <c r="M42" s="73"/>
      <c r="O42" s="11"/>
    </row>
    <row r="43" spans="1:15">
      <c r="A43" s="45" t="s">
        <v>15</v>
      </c>
      <c r="B43" s="46">
        <v>120</v>
      </c>
      <c r="C43" s="46">
        <v>5</v>
      </c>
      <c r="D43" s="47">
        <v>10</v>
      </c>
      <c r="E43" s="48">
        <v>2</v>
      </c>
      <c r="F43" s="48">
        <v>2</v>
      </c>
      <c r="G43" s="49">
        <f>K43/H43</f>
        <v>182.43243243243242</v>
      </c>
      <c r="H43" s="50">
        <f>ROUND(((B43*C43+C43*D43+B43*D43)*2)/10000*F43,2)</f>
        <v>0.74</v>
      </c>
      <c r="I43" s="51">
        <f>J43*3.1*1000</f>
        <v>37.200000000000003</v>
      </c>
      <c r="J43" s="50">
        <f>(B43*C43*D43*F43/1000000)</f>
        <v>1.2E-2</v>
      </c>
      <c r="K43" s="52">
        <f>270/2</f>
        <v>135</v>
      </c>
      <c r="L43" s="49">
        <f>K43/F5</f>
        <v>16.875</v>
      </c>
      <c r="M43" s="74">
        <f>G43/F5</f>
        <v>22.804054054054053</v>
      </c>
    </row>
    <row r="44" spans="1:15">
      <c r="A44" s="18" t="s">
        <v>9</v>
      </c>
      <c r="B44" s="19">
        <v>60</v>
      </c>
      <c r="C44" s="19">
        <v>5</v>
      </c>
      <c r="D44" s="20">
        <v>10</v>
      </c>
      <c r="E44" s="21">
        <v>1</v>
      </c>
      <c r="F44" s="21">
        <v>1</v>
      </c>
      <c r="G44" s="53">
        <f>K44/H44</f>
        <v>710.52631578947364</v>
      </c>
      <c r="H44" s="24">
        <f>ROUND(((B44*C44+C44*D44+B44*D44)*2)/10000*F44,2)</f>
        <v>0.19</v>
      </c>
      <c r="I44" s="24">
        <f>J44*3.1*1000</f>
        <v>9.3000000000000007</v>
      </c>
      <c r="J44" s="23">
        <f>(B44*C44*D44*F44/1000000)</f>
        <v>3.0000000000000001E-3</v>
      </c>
      <c r="K44" s="22">
        <f>270/2</f>
        <v>135</v>
      </c>
      <c r="L44" s="53">
        <f>K44/F5</f>
        <v>16.875</v>
      </c>
      <c r="M44" s="69">
        <f>G44/F5</f>
        <v>88.815789473684205</v>
      </c>
    </row>
    <row r="45" spans="1:15" ht="15" thickBot="1">
      <c r="A45" s="91" t="s">
        <v>10</v>
      </c>
      <c r="B45" s="92"/>
      <c r="C45" s="92"/>
      <c r="D45" s="92"/>
      <c r="E45" s="92"/>
      <c r="F45" s="92"/>
      <c r="G45" s="92"/>
      <c r="H45" s="92"/>
      <c r="I45" s="92"/>
      <c r="J45" s="93"/>
      <c r="K45" s="28">
        <f>SUM(K43:K44)</f>
        <v>270</v>
      </c>
      <c r="L45" s="75">
        <f>L43+L44</f>
        <v>33.75</v>
      </c>
      <c r="M45" s="71"/>
      <c r="O45" s="11"/>
    </row>
    <row r="46" spans="1:15">
      <c r="A46" s="35" t="s">
        <v>15</v>
      </c>
      <c r="B46" s="38">
        <v>100</v>
      </c>
      <c r="C46" s="38">
        <v>8</v>
      </c>
      <c r="D46" s="38">
        <v>10</v>
      </c>
      <c r="E46" s="38">
        <v>2</v>
      </c>
      <c r="F46" s="38">
        <v>2</v>
      </c>
      <c r="G46" s="39">
        <f>K46/H46</f>
        <v>166.66666666666666</v>
      </c>
      <c r="H46" s="38">
        <f>ROUND(((B46*C46+C46*D46+B46*D46)*2)/10000*F46,2)</f>
        <v>0.75</v>
      </c>
      <c r="I46" s="38">
        <f>J46*3.1*1000</f>
        <v>49.600000000000009</v>
      </c>
      <c r="J46" s="38">
        <f>(B46*C46*D46*F46/1000000)</f>
        <v>1.6E-2</v>
      </c>
      <c r="K46" s="38">
        <f>250/2</f>
        <v>125</v>
      </c>
      <c r="L46" s="39">
        <f>K46/F5</f>
        <v>15.625</v>
      </c>
      <c r="M46" s="67">
        <f>G46/F5</f>
        <v>20.833333333333332</v>
      </c>
    </row>
    <row r="47" spans="1:15">
      <c r="A47" s="12" t="s">
        <v>9</v>
      </c>
      <c r="B47" s="15">
        <v>50</v>
      </c>
      <c r="C47" s="15">
        <v>8</v>
      </c>
      <c r="D47" s="15">
        <v>10</v>
      </c>
      <c r="E47" s="15">
        <v>1</v>
      </c>
      <c r="F47" s="15">
        <v>1</v>
      </c>
      <c r="G47" s="16">
        <f>K47/H47</f>
        <v>625</v>
      </c>
      <c r="H47" s="17">
        <f>ROUND(((B47*C47+C47*D47+B47*D47)*2)/10000*F47,2)</f>
        <v>0.2</v>
      </c>
      <c r="I47" s="15">
        <f>J47*3.1*1000</f>
        <v>12.400000000000002</v>
      </c>
      <c r="J47" s="15">
        <f>(B47*C47*D47*F47/1000000)</f>
        <v>4.0000000000000001E-3</v>
      </c>
      <c r="K47" s="15">
        <f>250/2</f>
        <v>125</v>
      </c>
      <c r="L47" s="16">
        <f>K47/F5</f>
        <v>15.625</v>
      </c>
      <c r="M47" s="57">
        <f>G47/F5</f>
        <v>78.125</v>
      </c>
    </row>
    <row r="48" spans="1:15" ht="15" thickBot="1">
      <c r="A48" s="89" t="s">
        <v>10</v>
      </c>
      <c r="B48" s="90"/>
      <c r="C48" s="90"/>
      <c r="D48" s="90"/>
      <c r="E48" s="90"/>
      <c r="F48" s="90"/>
      <c r="G48" s="90"/>
      <c r="H48" s="90"/>
      <c r="I48" s="90"/>
      <c r="J48" s="90"/>
      <c r="K48" s="44">
        <f>SUM(K46:K47)</f>
        <v>250</v>
      </c>
      <c r="L48" s="72">
        <f>L46+L47</f>
        <v>31.25</v>
      </c>
      <c r="M48" s="76"/>
      <c r="O48" s="11"/>
    </row>
    <row r="49" spans="1:15">
      <c r="A49" s="35" t="s">
        <v>15</v>
      </c>
      <c r="B49" s="38">
        <v>120</v>
      </c>
      <c r="C49" s="38">
        <v>8</v>
      </c>
      <c r="D49" s="38">
        <v>10</v>
      </c>
      <c r="E49" s="38">
        <v>2</v>
      </c>
      <c r="F49" s="38">
        <v>2</v>
      </c>
      <c r="G49" s="39">
        <f>K49/H49</f>
        <v>166.66666666666666</v>
      </c>
      <c r="H49" s="40">
        <f>ROUND(((B49*C49+C49*D49+B49*D49)*2)/10000*F49,2)</f>
        <v>0.9</v>
      </c>
      <c r="I49" s="38">
        <f>J49*3.1*1000</f>
        <v>59.519999999999996</v>
      </c>
      <c r="J49" s="38">
        <f>(B49*C49*D49*F49/1000000)</f>
        <v>1.9199999999999998E-2</v>
      </c>
      <c r="K49" s="38">
        <f>300/2</f>
        <v>150</v>
      </c>
      <c r="L49" s="39">
        <f>K49/F5</f>
        <v>18.75</v>
      </c>
      <c r="M49" s="67">
        <f>G49/F5</f>
        <v>20.833333333333332</v>
      </c>
    </row>
    <row r="50" spans="1:15">
      <c r="A50" s="12" t="s">
        <v>9</v>
      </c>
      <c r="B50" s="15">
        <v>60</v>
      </c>
      <c r="C50" s="15">
        <v>8</v>
      </c>
      <c r="D50" s="15">
        <v>10</v>
      </c>
      <c r="E50" s="15">
        <v>1</v>
      </c>
      <c r="F50" s="15">
        <v>1</v>
      </c>
      <c r="G50" s="16">
        <f>K50/H50</f>
        <v>652.17391304347825</v>
      </c>
      <c r="H50" s="15">
        <f>ROUND(((B50*C50+C50*D50+B50*D50)*2)/10000*F50,2)</f>
        <v>0.23</v>
      </c>
      <c r="I50" s="15">
        <f>J50*3.1*1000</f>
        <v>14.879999999999999</v>
      </c>
      <c r="J50" s="15">
        <f>(B50*C50*D50*F50/1000000)</f>
        <v>4.7999999999999996E-3</v>
      </c>
      <c r="K50" s="15">
        <f>300/2</f>
        <v>150</v>
      </c>
      <c r="L50" s="16">
        <f>K50/F5</f>
        <v>18.75</v>
      </c>
      <c r="M50" s="57">
        <f>G50/F5</f>
        <v>81.521739130434781</v>
      </c>
    </row>
    <row r="51" spans="1:15" ht="15" thickBot="1">
      <c r="A51" s="89" t="s">
        <v>10</v>
      </c>
      <c r="B51" s="90"/>
      <c r="C51" s="90"/>
      <c r="D51" s="90"/>
      <c r="E51" s="90"/>
      <c r="F51" s="90"/>
      <c r="G51" s="90"/>
      <c r="H51" s="90"/>
      <c r="I51" s="90"/>
      <c r="J51" s="90"/>
      <c r="K51" s="44">
        <f>SUM(K49:K50)</f>
        <v>300</v>
      </c>
      <c r="L51" s="72">
        <f>L49+L50</f>
        <v>37.5</v>
      </c>
      <c r="M51" s="76"/>
      <c r="O51" s="11"/>
    </row>
    <row r="52" spans="1:15" customFormat="1">
      <c r="A52" s="86" t="s">
        <v>22</v>
      </c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</row>
    <row r="53" spans="1:15" customFormat="1">
      <c r="A53" s="87" t="s">
        <v>24</v>
      </c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</row>
    <row r="54" spans="1:15">
      <c r="A54" s="1" t="s">
        <v>23</v>
      </c>
    </row>
  </sheetData>
  <mergeCells count="18">
    <mergeCell ref="A53:L53"/>
    <mergeCell ref="A1:M1"/>
    <mergeCell ref="A42:J42"/>
    <mergeCell ref="A45:J45"/>
    <mergeCell ref="A48:J48"/>
    <mergeCell ref="A51:J51"/>
    <mergeCell ref="A5:C5"/>
    <mergeCell ref="H5:K5"/>
    <mergeCell ref="A6:A7"/>
    <mergeCell ref="B6:D7"/>
    <mergeCell ref="F6:F7"/>
    <mergeCell ref="H6:H7"/>
    <mergeCell ref="J6:J7"/>
    <mergeCell ref="A4:M4"/>
    <mergeCell ref="E6:E7"/>
    <mergeCell ref="A2:L2"/>
    <mergeCell ref="A3:L3"/>
    <mergeCell ref="A52:L52"/>
  </mergeCells>
  <pageMargins left="0.25" right="0.25" top="0.75" bottom="0.75" header="0.3" footer="0.3"/>
  <pageSetup paperSize="9" scale="92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Детали для Памятников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2014-05-16T08:35:23Z</dcterms:modified>
</cp:coreProperties>
</file>